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90" windowWidth="8190" windowHeight="11640" activeTab="0"/>
  </bookViews>
  <sheets>
    <sheet name="入力画面" sheetId="1" r:id="rId1"/>
    <sheet name="Sheet2" sheetId="2" r:id="rId2"/>
    <sheet name="Sheet3" sheetId="3" r:id="rId3"/>
  </sheets>
  <definedNames>
    <definedName name="_xlnm.Print_Area" localSheetId="0">'入力画面'!$B$4:$L$58</definedName>
  </definedNames>
  <calcPr fullCalcOnLoad="1"/>
</workbook>
</file>

<file path=xl/comments1.xml><?xml version="1.0" encoding="utf-8"?>
<comments xmlns="http://schemas.openxmlformats.org/spreadsheetml/2006/main">
  <authors>
    <author>田北　佳一郎</author>
    <author>田中</author>
  </authors>
  <commentList>
    <comment ref="E23" authorId="0">
      <text>
        <r>
          <rPr>
            <sz val="9"/>
            <rFont val="ＭＳ Ｐゴシック"/>
            <family val="3"/>
          </rPr>
          <t>1名ずつ入力ください
１人目</t>
        </r>
      </text>
    </comment>
    <comment ref="H23" authorId="0">
      <text>
        <r>
          <rPr>
            <sz val="9"/>
            <rFont val="ＭＳ Ｐゴシック"/>
            <family val="3"/>
          </rPr>
          <t xml:space="preserve">1名ずつ入力ください
３人目
</t>
        </r>
      </text>
    </comment>
    <comment ref="I23" authorId="0">
      <text>
        <r>
          <rPr>
            <b/>
            <sz val="9"/>
            <rFont val="ＭＳ Ｐゴシック"/>
            <family val="3"/>
          </rPr>
          <t>1名ずつ入力ください
４人目</t>
        </r>
      </text>
    </comment>
    <comment ref="E35" authorId="0">
      <text>
        <r>
          <rPr>
            <sz val="9"/>
            <rFont val="ＭＳ Ｐゴシック"/>
            <family val="3"/>
          </rPr>
          <t>1名ずつ入力ください
１人目</t>
        </r>
      </text>
    </comment>
    <comment ref="H35" authorId="0">
      <text>
        <r>
          <rPr>
            <sz val="9"/>
            <rFont val="ＭＳ Ｐゴシック"/>
            <family val="3"/>
          </rPr>
          <t xml:space="preserve">1名ずつ入力ください
３人目
</t>
        </r>
      </text>
    </comment>
    <comment ref="I35" authorId="0">
      <text>
        <r>
          <rPr>
            <b/>
            <sz val="9"/>
            <rFont val="ＭＳ Ｐゴシック"/>
            <family val="3"/>
          </rPr>
          <t>1名ずつ入力ください
４人目</t>
        </r>
      </text>
    </comment>
    <comment ref="E50" authorId="0">
      <text>
        <r>
          <rPr>
            <sz val="9"/>
            <rFont val="ＭＳ Ｐゴシック"/>
            <family val="3"/>
          </rPr>
          <t>1名ずつ入力ください
１人目</t>
        </r>
      </text>
    </comment>
    <comment ref="H50" authorId="0">
      <text>
        <r>
          <rPr>
            <sz val="9"/>
            <rFont val="ＭＳ Ｐゴシック"/>
            <family val="3"/>
          </rPr>
          <t xml:space="preserve">1名ずつ入力ください
３人目
</t>
        </r>
      </text>
    </comment>
    <comment ref="I50" authorId="0">
      <text>
        <r>
          <rPr>
            <b/>
            <sz val="9"/>
            <rFont val="ＭＳ Ｐゴシック"/>
            <family val="3"/>
          </rPr>
          <t>1名ずつ入力ください
４人目</t>
        </r>
      </text>
    </comment>
    <comment ref="E7" authorId="0">
      <text>
        <r>
          <rPr>
            <b/>
            <sz val="9"/>
            <rFont val="ＭＳ Ｐゴシック"/>
            <family val="3"/>
          </rPr>
          <t>連絡責任者氏名を入力ください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監督者氏名を入力ください</t>
        </r>
      </text>
    </comment>
    <comment ref="E15" authorId="0">
      <text>
        <r>
          <rPr>
            <sz val="9"/>
            <rFont val="ＭＳ Ｐゴシック"/>
            <family val="3"/>
          </rPr>
          <t>1名ずつ入力ください
１人目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1名ずつ入力ください
３人目
</t>
        </r>
      </text>
    </comment>
    <comment ref="I15" authorId="0">
      <text>
        <r>
          <rPr>
            <b/>
            <sz val="9"/>
            <rFont val="ＭＳ Ｐゴシック"/>
            <family val="3"/>
          </rPr>
          <t>1名ずつ入力ください
４人目</t>
        </r>
      </text>
    </comment>
    <comment ref="F5" authorId="0">
      <text>
        <r>
          <rPr>
            <b/>
            <sz val="9"/>
            <rFont val="ＭＳ Ｐゴシック"/>
            <family val="3"/>
          </rPr>
          <t>プルダウンメニューの中から選んでください。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1/100秒・1cmまで入力
例）1分56秒2→15620
　　5m62cm→562
</t>
        </r>
      </text>
    </comment>
    <comment ref="G11" authorId="1">
      <text>
        <r>
          <rPr>
            <sz val="9"/>
            <rFont val="ＭＳ Ｐゴシック"/>
            <family val="3"/>
          </rPr>
          <t xml:space="preserve">1/100秒・1cmまで入力
例）1分56秒2→15620
　　5m62cm→562
</t>
        </r>
      </text>
    </comment>
    <comment ref="G12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13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14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16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17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18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20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21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22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24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25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27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28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30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31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33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34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36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38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39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0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2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3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4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5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6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7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8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49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52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53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54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56" authorId="1">
      <text>
        <r>
          <rPr>
            <sz val="9"/>
            <rFont val="ＭＳ Ｐゴシック"/>
            <family val="3"/>
          </rPr>
          <t>1/100秒・1cmまで入力
例）1分56秒2→15620
　　5m62cm→562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1名ずつ入力ください
２人目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1名ずつ入力ください
２人目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1名ずつ入力ください
２人目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1名ずつ入力ください
２人目
</t>
        </r>
      </text>
    </comment>
    <comment ref="J15" authorId="0">
      <text>
        <r>
          <rPr>
            <b/>
            <sz val="9"/>
            <rFont val="ＭＳ Ｐゴシック"/>
            <family val="3"/>
          </rPr>
          <t>1名ずつ入力ください
５人目</t>
        </r>
      </text>
    </comment>
    <comment ref="K15" authorId="0">
      <text>
        <r>
          <rPr>
            <b/>
            <sz val="9"/>
            <rFont val="ＭＳ Ｐゴシック"/>
            <family val="3"/>
          </rPr>
          <t>1名ずつ入力ください
６人目</t>
        </r>
      </text>
    </comment>
    <comment ref="J23" authorId="0">
      <text>
        <r>
          <rPr>
            <b/>
            <sz val="9"/>
            <rFont val="ＭＳ Ｐゴシック"/>
            <family val="3"/>
          </rPr>
          <t>1名ずつ入力ください
５人目</t>
        </r>
      </text>
    </comment>
    <comment ref="K23" authorId="0">
      <text>
        <r>
          <rPr>
            <b/>
            <sz val="9"/>
            <rFont val="ＭＳ Ｐゴシック"/>
            <family val="3"/>
          </rPr>
          <t>1名ずつ入力ください
６人目</t>
        </r>
      </text>
    </comment>
    <comment ref="J35" authorId="0">
      <text>
        <r>
          <rPr>
            <b/>
            <sz val="9"/>
            <rFont val="ＭＳ Ｐゴシック"/>
            <family val="3"/>
          </rPr>
          <t>1名ずつ入力ください
５人目</t>
        </r>
      </text>
    </comment>
    <comment ref="K35" authorId="0">
      <text>
        <r>
          <rPr>
            <b/>
            <sz val="9"/>
            <rFont val="ＭＳ Ｐゴシック"/>
            <family val="3"/>
          </rPr>
          <t>1名ずつ入力ください
６人目</t>
        </r>
      </text>
    </comment>
    <comment ref="J50" authorId="0">
      <text>
        <r>
          <rPr>
            <b/>
            <sz val="9"/>
            <rFont val="ＭＳ Ｐゴシック"/>
            <family val="3"/>
          </rPr>
          <t>1名ずつ入力ください
５人目</t>
        </r>
      </text>
    </comment>
    <comment ref="K50" authorId="0">
      <text>
        <r>
          <rPr>
            <b/>
            <sz val="9"/>
            <rFont val="ＭＳ Ｐゴシック"/>
            <family val="3"/>
          </rPr>
          <t>1名ずつ入力ください
６人目</t>
        </r>
      </text>
    </comment>
  </commentList>
</comments>
</file>

<file path=xl/sharedStrings.xml><?xml version="1.0" encoding="utf-8"?>
<sst xmlns="http://schemas.openxmlformats.org/spreadsheetml/2006/main" count="164" uniqueCount="97">
  <si>
    <t>２００ｍ</t>
  </si>
  <si>
    <t>４００ｍ</t>
  </si>
  <si>
    <t>１５００ｍ</t>
  </si>
  <si>
    <t>５０００ｍ</t>
  </si>
  <si>
    <t>走高跳</t>
  </si>
  <si>
    <t>三段跳</t>
  </si>
  <si>
    <t>砲丸投</t>
  </si>
  <si>
    <t>補欠</t>
  </si>
  <si>
    <t>種目</t>
  </si>
  <si>
    <t>選手名</t>
  </si>
  <si>
    <t>年齢</t>
  </si>
  <si>
    <t>人員</t>
  </si>
  <si>
    <t>（A)
２９才以下</t>
  </si>
  <si>
    <t>１００ｍ</t>
  </si>
  <si>
    <t>３０００ｍ</t>
  </si>
  <si>
    <t>走幅跳</t>
  </si>
  <si>
    <t>１００ｍ</t>
  </si>
  <si>
    <t>１５００ｍ</t>
  </si>
  <si>
    <t>８００ｍ</t>
  </si>
  <si>
    <t>円盤投</t>
  </si>
  <si>
    <t>３０００ｍ</t>
  </si>
  <si>
    <t>２０００ｍ</t>
  </si>
  <si>
    <t>（C)
40才～49才</t>
  </si>
  <si>
    <t>（B)
30才～39才</t>
  </si>
  <si>
    <t>（D)
50才～59才</t>
  </si>
  <si>
    <t>（Ｅ）
60才以上</t>
  </si>
  <si>
    <t>（Ｆ）70才以上</t>
  </si>
  <si>
    <t>男　　　　　　　　　子</t>
  </si>
  <si>
    <t>２００ｍ</t>
  </si>
  <si>
    <t>円盤投</t>
  </si>
  <si>
    <t>２０００ｍ</t>
  </si>
  <si>
    <t>（Ｇ）
３４才以下</t>
  </si>
  <si>
    <t>（Ｈ）
35才以上</t>
  </si>
  <si>
    <t>（Ｉ）50才以上</t>
  </si>
  <si>
    <t>(A)</t>
  </si>
  <si>
    <t>(B)</t>
  </si>
  <si>
    <t>種別</t>
  </si>
  <si>
    <t>年令区分</t>
  </si>
  <si>
    <t>連絡責任者</t>
  </si>
  <si>
    <t>監　　　　督</t>
  </si>
  <si>
    <t>(氏名）</t>
  </si>
  <si>
    <t>(連絡先ＴＥＬ）</t>
  </si>
  <si>
    <t>(　住　　所　 ）</t>
  </si>
  <si>
    <t>競技名</t>
  </si>
  <si>
    <t>郡市名</t>
  </si>
  <si>
    <t>陸　上　競　技</t>
  </si>
  <si>
    <t>八代市</t>
  </si>
  <si>
    <t>会長氏名</t>
  </si>
  <si>
    <t>第 64 回 県 民 体 育 祭 申 込 書</t>
  </si>
  <si>
    <t>住            所</t>
  </si>
  <si>
    <t>400mﾘﾚｰ
(D3名､E3名)</t>
  </si>
  <si>
    <t>400mﾘﾚｰ
(B3名､C3名)</t>
  </si>
  <si>
    <t>N1</t>
  </si>
  <si>
    <t>N2</t>
  </si>
  <si>
    <t>合　　計</t>
  </si>
  <si>
    <t>800mﾘﾚｰ
(Ａからのみ)</t>
  </si>
  <si>
    <t>DB</t>
  </si>
  <si>
    <t>SX</t>
  </si>
  <si>
    <t>KC</t>
  </si>
  <si>
    <t>MC</t>
  </si>
  <si>
    <t>ZK</t>
  </si>
  <si>
    <t>S1</t>
  </si>
  <si>
    <t>S2</t>
  </si>
  <si>
    <t>→旧８００</t>
  </si>
  <si>
    <t>→旧円盤</t>
  </si>
  <si>
    <t>→旧４００ｍ</t>
  </si>
  <si>
    <t>熊本市</t>
  </si>
  <si>
    <t>葦北郡</t>
  </si>
  <si>
    <t>天草市</t>
  </si>
  <si>
    <t>荒尾市</t>
  </si>
  <si>
    <t>宇城市</t>
  </si>
  <si>
    <t>宇土市</t>
  </si>
  <si>
    <t>上天草市</t>
  </si>
  <si>
    <t>上益城郡</t>
  </si>
  <si>
    <t>球磨郡</t>
  </si>
  <si>
    <t>下益城郡</t>
  </si>
  <si>
    <t>玉名市</t>
  </si>
  <si>
    <t>玉名郡</t>
  </si>
  <si>
    <t>人吉市</t>
  </si>
  <si>
    <t>水俣市</t>
  </si>
  <si>
    <t>八代郡</t>
  </si>
  <si>
    <t>DBコピー</t>
  </si>
  <si>
    <t>男子Ａリレー</t>
  </si>
  <si>
    <t>男子ＢＣリレー</t>
  </si>
  <si>
    <t>男子ＤＥリレー</t>
  </si>
  <si>
    <t>女子リレー</t>
  </si>
  <si>
    <t>空白は未入力、#N/Aはリレーの氏名と個人種目の氏名が一致しない場合</t>
  </si>
  <si>
    <t>女　　　子</t>
  </si>
  <si>
    <t>最高記録</t>
  </si>
  <si>
    <t>男子３０名　　　女子1３名　　　　　　　　　　　　　　　　　　　　　　　　　　　　　　　　　　　　 44　　　　　　　　　　　　　　　　　　　　　　　　　　　　　　　　　　　　　　　　　　　　　　　　　　　　　　　　　４４</t>
  </si>
  <si>
    <r>
      <t xml:space="preserve">（注）リレーの欄は、６つの枠にメンバー６名の氏名のみを記入のこと。　　　　　（監督１を含む）
　　　申し込み後は、原則として監督・選手の変更は認めない。　　　　　　　
　　　但し、やむを得ず変更する場合は8月26日（水）までに文書で申請すること。
　　　（変更申請は、郡市体協会より県体育協会へ）
　　　変更申し込み後は、県関係競技団体の審査を経て第２回郡市代表者会において決定する。
      </t>
    </r>
    <r>
      <rPr>
        <b/>
        <sz val="11"/>
        <rFont val="ＭＳ ゴシック"/>
        <family val="3"/>
      </rPr>
      <t>※Ａ３に拡大した用紙とCD-ROMを提出すること。</t>
    </r>
    <r>
      <rPr>
        <sz val="11"/>
        <rFont val="ＭＳ ゴシック"/>
        <family val="3"/>
      </rPr>
      <t xml:space="preserve">
</t>
    </r>
  </si>
  <si>
    <t>阿蘇郡市</t>
  </si>
  <si>
    <t>天草郡</t>
  </si>
  <si>
    <t>鹿本郡市</t>
  </si>
  <si>
    <t>菊池郡市</t>
  </si>
  <si>
    <t>ふるさと</t>
  </si>
  <si>
    <t>４００ｍR
(H,Iより1名)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</si>
</sst>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176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vertical="center" wrapText="1"/>
    </xf>
    <xf numFmtId="0" fontId="9" fillId="0" borderId="33" xfId="0" applyFont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vertical="center" textRotation="255"/>
    </xf>
    <xf numFmtId="0" fontId="0" fillId="0" borderId="58" xfId="0" applyFill="1" applyBorder="1" applyAlignment="1">
      <alignment vertical="center" textRotation="255"/>
    </xf>
    <xf numFmtId="0" fontId="0" fillId="0" borderId="59" xfId="0" applyFill="1" applyBorder="1" applyAlignment="1">
      <alignment vertical="center" textRotation="255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>
      <alignment horizontal="center" vertical="center" wrapText="1"/>
    </xf>
    <xf numFmtId="0" fontId="0" fillId="0" borderId="54" xfId="0" applyFill="1" applyBorder="1" applyAlignment="1">
      <alignment vertical="center" textRotation="255"/>
    </xf>
    <xf numFmtId="0" fontId="0" fillId="0" borderId="55" xfId="0" applyFill="1" applyBorder="1" applyAlignment="1">
      <alignment vertical="center" textRotation="255"/>
    </xf>
    <xf numFmtId="0" fontId="0" fillId="0" borderId="56" xfId="0" applyFill="1" applyBorder="1" applyAlignment="1">
      <alignment vertical="center" textRotation="255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8" xfId="0" applyFill="1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Fill="1" applyBorder="1" applyAlignment="1">
      <alignment horizontal="center" vertical="center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52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W80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10.375" style="0" customWidth="1"/>
    <col min="4" max="4" width="11.125" style="0" customWidth="1"/>
    <col min="5" max="5" width="3.875" style="0" customWidth="1"/>
    <col min="6" max="6" width="13.875" style="0" customWidth="1"/>
    <col min="7" max="7" width="10.00390625" style="0" customWidth="1"/>
    <col min="8" max="8" width="15.125" style="0" customWidth="1"/>
    <col min="9" max="9" width="12.50390625" style="0" customWidth="1"/>
    <col min="10" max="11" width="10.00390625" style="0" customWidth="1"/>
    <col min="12" max="12" width="4.75390625" style="1" customWidth="1"/>
    <col min="13" max="13" width="12.25390625" style="0" hidden="1" customWidth="1"/>
    <col min="14" max="14" width="13.375" style="0" hidden="1" customWidth="1"/>
    <col min="15" max="16" width="10.875" style="0" hidden="1" customWidth="1"/>
    <col min="17" max="21" width="16.375" style="0" hidden="1" customWidth="1"/>
    <col min="22" max="23" width="9.00390625" style="0" hidden="1" customWidth="1"/>
  </cols>
  <sheetData>
    <row r="1" ht="13.5"/>
    <row r="2" ht="13.5"/>
    <row r="3" ht="14.25" thickBot="1"/>
    <row r="4" spans="2:12" ht="17.25">
      <c r="B4" s="105" t="s">
        <v>48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ht="13.5" customHeight="1">
      <c r="B5" s="114" t="s">
        <v>43</v>
      </c>
      <c r="C5" s="109" t="s">
        <v>45</v>
      </c>
      <c r="D5" s="109"/>
      <c r="E5" s="115" t="s">
        <v>44</v>
      </c>
      <c r="F5" s="64"/>
      <c r="G5" s="64"/>
      <c r="H5" s="64"/>
      <c r="I5" s="112" t="s">
        <v>47</v>
      </c>
      <c r="J5" s="118"/>
      <c r="K5" s="99"/>
      <c r="L5" s="119"/>
    </row>
    <row r="6" spans="2:15" ht="30" customHeight="1">
      <c r="B6" s="114"/>
      <c r="C6" s="109"/>
      <c r="D6" s="109"/>
      <c r="E6" s="115"/>
      <c r="F6" s="64"/>
      <c r="G6" s="64"/>
      <c r="H6" s="64"/>
      <c r="I6" s="113"/>
      <c r="J6" s="120"/>
      <c r="K6" s="76"/>
      <c r="L6" s="121"/>
      <c r="O6" t="e">
        <f>VLOOKUP(F5,C61:D82,2)</f>
        <v>#N/A</v>
      </c>
    </row>
    <row r="7" spans="2:12" ht="13.5">
      <c r="B7" s="108" t="s">
        <v>38</v>
      </c>
      <c r="C7" s="109"/>
      <c r="D7" s="38" t="s">
        <v>40</v>
      </c>
      <c r="E7" s="116"/>
      <c r="F7" s="116"/>
      <c r="G7" s="117"/>
      <c r="H7" s="38" t="s">
        <v>41</v>
      </c>
      <c r="I7" s="124"/>
      <c r="J7" s="125"/>
      <c r="K7" s="125"/>
      <c r="L7" s="126"/>
    </row>
    <row r="8" spans="2:12" ht="14.25" thickBot="1">
      <c r="B8" s="110" t="s">
        <v>39</v>
      </c>
      <c r="C8" s="111"/>
      <c r="D8" s="40" t="s">
        <v>40</v>
      </c>
      <c r="E8" s="131"/>
      <c r="F8" s="131"/>
      <c r="G8" s="132"/>
      <c r="H8" s="40" t="s">
        <v>42</v>
      </c>
      <c r="I8" s="127"/>
      <c r="J8" s="128"/>
      <c r="K8" s="128"/>
      <c r="L8" s="129"/>
    </row>
    <row r="9" spans="2:23" ht="14.25" thickBot="1">
      <c r="B9" s="41" t="s">
        <v>36</v>
      </c>
      <c r="C9" s="42" t="s">
        <v>37</v>
      </c>
      <c r="D9" s="43" t="s">
        <v>8</v>
      </c>
      <c r="E9" s="102" t="s">
        <v>9</v>
      </c>
      <c r="F9" s="130"/>
      <c r="G9" s="44" t="s">
        <v>88</v>
      </c>
      <c r="H9" s="101" t="s">
        <v>49</v>
      </c>
      <c r="I9" s="102"/>
      <c r="J9" s="45" t="s">
        <v>95</v>
      </c>
      <c r="K9" s="46" t="s">
        <v>10</v>
      </c>
      <c r="L9" s="47" t="s">
        <v>11</v>
      </c>
      <c r="M9" t="s">
        <v>56</v>
      </c>
      <c r="N9" t="s">
        <v>52</v>
      </c>
      <c r="O9" t="s">
        <v>53</v>
      </c>
      <c r="P9" t="s">
        <v>57</v>
      </c>
      <c r="Q9" t="s">
        <v>58</v>
      </c>
      <c r="R9" t="s">
        <v>59</v>
      </c>
      <c r="S9" t="s">
        <v>60</v>
      </c>
      <c r="T9" t="s">
        <v>61</v>
      </c>
      <c r="U9" t="s">
        <v>62</v>
      </c>
      <c r="V9" s="3" t="s">
        <v>81</v>
      </c>
      <c r="W9" s="4" t="s">
        <v>8</v>
      </c>
    </row>
    <row r="10" spans="2:23" ht="13.5">
      <c r="B10" s="92" t="s">
        <v>27</v>
      </c>
      <c r="C10" s="82" t="s">
        <v>12</v>
      </c>
      <c r="D10" s="48" t="s">
        <v>0</v>
      </c>
      <c r="E10" s="71"/>
      <c r="F10" s="61"/>
      <c r="G10" s="33"/>
      <c r="H10" s="61"/>
      <c r="I10" s="61"/>
      <c r="J10" s="18"/>
      <c r="K10" s="34"/>
      <c r="L10" s="58">
        <v>9</v>
      </c>
      <c r="M10" t="e">
        <f>O6+1</f>
        <v>#N/A</v>
      </c>
      <c r="N10">
        <f>E10</f>
        <v>0</v>
      </c>
      <c r="P10">
        <v>1</v>
      </c>
      <c r="T10" s="2" t="str">
        <f>"00320"&amp;" "&amp;RIGHT(G10/10000000,7)</f>
        <v>00320 0</v>
      </c>
      <c r="V10" s="3" t="e">
        <f aca="true" t="shared" si="0" ref="V10:V52">M10</f>
        <v>#N/A</v>
      </c>
      <c r="W10" s="4" t="s">
        <v>0</v>
      </c>
    </row>
    <row r="11" spans="2:23" ht="13.5">
      <c r="B11" s="93"/>
      <c r="C11" s="83"/>
      <c r="D11" s="37" t="s">
        <v>1</v>
      </c>
      <c r="E11" s="73"/>
      <c r="F11" s="64"/>
      <c r="G11" s="35"/>
      <c r="H11" s="64"/>
      <c r="I11" s="64"/>
      <c r="J11" s="12"/>
      <c r="K11" s="31"/>
      <c r="L11" s="59"/>
      <c r="M11" t="e">
        <f aca="true" t="shared" si="1" ref="M11:M52">M10+1</f>
        <v>#N/A</v>
      </c>
      <c r="N11">
        <f>E11</f>
        <v>0</v>
      </c>
      <c r="P11">
        <v>1</v>
      </c>
      <c r="T11" s="2" t="str">
        <f>"00520"&amp;" "&amp;RIGHT(G11/10000000,7)</f>
        <v>00520 0</v>
      </c>
      <c r="V11" s="3" t="e">
        <f t="shared" si="0"/>
        <v>#N/A</v>
      </c>
      <c r="W11" s="4" t="s">
        <v>1</v>
      </c>
    </row>
    <row r="12" spans="2:23" ht="13.5">
      <c r="B12" s="93"/>
      <c r="C12" s="83"/>
      <c r="D12" s="37" t="s">
        <v>2</v>
      </c>
      <c r="E12" s="73"/>
      <c r="F12" s="64"/>
      <c r="G12" s="36"/>
      <c r="H12" s="64"/>
      <c r="I12" s="64"/>
      <c r="J12" s="12"/>
      <c r="K12" s="31"/>
      <c r="L12" s="59"/>
      <c r="M12" t="e">
        <f t="shared" si="1"/>
        <v>#N/A</v>
      </c>
      <c r="N12">
        <f>E12</f>
        <v>0</v>
      </c>
      <c r="P12">
        <v>1</v>
      </c>
      <c r="T12" s="2" t="str">
        <f>"00820"&amp;" "&amp;RIGHT(G12/10000000,7)</f>
        <v>00820 0</v>
      </c>
      <c r="V12" s="3" t="e">
        <f t="shared" si="0"/>
        <v>#N/A</v>
      </c>
      <c r="W12" s="4" t="s">
        <v>2</v>
      </c>
    </row>
    <row r="13" spans="2:23" ht="13.5">
      <c r="B13" s="93"/>
      <c r="C13" s="83"/>
      <c r="D13" s="108" t="s">
        <v>3</v>
      </c>
      <c r="E13" s="49" t="s">
        <v>34</v>
      </c>
      <c r="F13" s="12"/>
      <c r="G13" s="35"/>
      <c r="H13" s="64"/>
      <c r="I13" s="64"/>
      <c r="J13" s="12"/>
      <c r="K13" s="31"/>
      <c r="L13" s="59"/>
      <c r="M13" t="e">
        <f t="shared" si="1"/>
        <v>#N/A</v>
      </c>
      <c r="N13">
        <f>F13</f>
        <v>0</v>
      </c>
      <c r="P13">
        <v>1</v>
      </c>
      <c r="T13" s="2" t="str">
        <f>"01180"&amp;" "&amp;RIGHT(G13/10000000,7)</f>
        <v>01180 0</v>
      </c>
      <c r="V13" s="3" t="e">
        <f t="shared" si="0"/>
        <v>#N/A</v>
      </c>
      <c r="W13" s="122" t="s">
        <v>3</v>
      </c>
    </row>
    <row r="14" spans="2:23" ht="13.5">
      <c r="B14" s="93"/>
      <c r="C14" s="83"/>
      <c r="D14" s="108"/>
      <c r="E14" s="49" t="s">
        <v>35</v>
      </c>
      <c r="F14" s="12"/>
      <c r="G14" s="11"/>
      <c r="H14" s="64"/>
      <c r="I14" s="64"/>
      <c r="J14" s="12"/>
      <c r="K14" s="31"/>
      <c r="L14" s="59"/>
      <c r="M14" t="e">
        <f t="shared" si="1"/>
        <v>#N/A</v>
      </c>
      <c r="N14">
        <f>F14</f>
        <v>0</v>
      </c>
      <c r="P14">
        <v>1</v>
      </c>
      <c r="T14" s="2" t="str">
        <f>"01180"&amp;" "&amp;RIGHT(G14/10000000,7)</f>
        <v>01180 0</v>
      </c>
      <c r="V14" s="3" t="e">
        <f t="shared" si="0"/>
        <v>#N/A</v>
      </c>
      <c r="W14" s="122"/>
    </row>
    <row r="15" spans="2:23" ht="27">
      <c r="B15" s="93"/>
      <c r="C15" s="83"/>
      <c r="D15" s="50" t="s">
        <v>55</v>
      </c>
      <c r="E15" s="72"/>
      <c r="F15" s="97"/>
      <c r="G15" s="9"/>
      <c r="H15" s="9"/>
      <c r="I15" s="9"/>
      <c r="J15" s="9"/>
      <c r="K15" s="9"/>
      <c r="L15" s="59"/>
      <c r="M15" t="e">
        <f t="shared" si="1"/>
        <v>#N/A</v>
      </c>
      <c r="N15">
        <f>E16</f>
        <v>0</v>
      </c>
      <c r="P15">
        <v>1</v>
      </c>
      <c r="T15" s="2" t="str">
        <f>"07120"&amp;" "&amp;RIGHT(G15/10000000,7)</f>
        <v>07120 0</v>
      </c>
      <c r="V15" s="3" t="e">
        <f t="shared" si="0"/>
        <v>#N/A</v>
      </c>
      <c r="W15" s="4" t="s">
        <v>4</v>
      </c>
    </row>
    <row r="16" spans="2:23" ht="13.5">
      <c r="B16" s="93"/>
      <c r="C16" s="83"/>
      <c r="D16" s="37" t="s">
        <v>4</v>
      </c>
      <c r="E16" s="73"/>
      <c r="F16" s="64"/>
      <c r="G16" s="11"/>
      <c r="H16" s="64"/>
      <c r="I16" s="64"/>
      <c r="J16" s="12"/>
      <c r="K16" s="31"/>
      <c r="L16" s="59"/>
      <c r="M16" t="e">
        <f t="shared" si="1"/>
        <v>#N/A</v>
      </c>
      <c r="N16">
        <f>E17</f>
        <v>0</v>
      </c>
      <c r="P16">
        <v>1</v>
      </c>
      <c r="T16" s="2" t="str">
        <f>"07420"&amp;" "&amp;RIGHT(G16/10000000,7)</f>
        <v>07420 0</v>
      </c>
      <c r="V16" s="3" t="e">
        <f t="shared" si="0"/>
        <v>#N/A</v>
      </c>
      <c r="W16" s="4" t="s">
        <v>5</v>
      </c>
    </row>
    <row r="17" spans="2:23" ht="13.5">
      <c r="B17" s="93"/>
      <c r="C17" s="83"/>
      <c r="D17" s="37" t="s">
        <v>5</v>
      </c>
      <c r="E17" s="73"/>
      <c r="F17" s="64"/>
      <c r="G17" s="11"/>
      <c r="H17" s="64"/>
      <c r="I17" s="64"/>
      <c r="J17" s="12"/>
      <c r="K17" s="31"/>
      <c r="L17" s="59"/>
      <c r="M17" t="e">
        <f t="shared" si="1"/>
        <v>#N/A</v>
      </c>
      <c r="N17">
        <f>E18</f>
        <v>0</v>
      </c>
      <c r="P17">
        <v>1</v>
      </c>
      <c r="T17" s="2" t="str">
        <f>"08120"&amp;" "&amp;RIGHT(G17/10000000,7)</f>
        <v>08120 0</v>
      </c>
      <c r="V17" s="3" t="e">
        <f t="shared" si="0"/>
        <v>#N/A</v>
      </c>
      <c r="W17" s="4" t="s">
        <v>6</v>
      </c>
    </row>
    <row r="18" spans="2:23" ht="13.5">
      <c r="B18" s="93"/>
      <c r="C18" s="83"/>
      <c r="D18" s="37" t="s">
        <v>6</v>
      </c>
      <c r="E18" s="73"/>
      <c r="F18" s="64"/>
      <c r="G18" s="11"/>
      <c r="H18" s="64"/>
      <c r="I18" s="64"/>
      <c r="J18" s="12"/>
      <c r="K18" s="31"/>
      <c r="L18" s="59"/>
      <c r="M18" t="e">
        <f t="shared" si="1"/>
        <v>#N/A</v>
      </c>
      <c r="N18">
        <f>E19</f>
        <v>0</v>
      </c>
      <c r="P18">
        <v>1</v>
      </c>
      <c r="T18" s="2"/>
      <c r="V18" s="3" t="e">
        <f t="shared" si="0"/>
        <v>#N/A</v>
      </c>
      <c r="W18" s="4" t="s">
        <v>7</v>
      </c>
    </row>
    <row r="19" spans="2:23" ht="14.25" thickBot="1">
      <c r="B19" s="93"/>
      <c r="C19" s="84"/>
      <c r="D19" s="39" t="s">
        <v>7</v>
      </c>
      <c r="E19" s="79"/>
      <c r="F19" s="66"/>
      <c r="G19" s="15"/>
      <c r="H19" s="66"/>
      <c r="I19" s="66"/>
      <c r="J19" s="21"/>
      <c r="K19" s="32"/>
      <c r="L19" s="60"/>
      <c r="M19" t="e">
        <f t="shared" si="1"/>
        <v>#N/A</v>
      </c>
      <c r="N19">
        <f>E20</f>
        <v>0</v>
      </c>
      <c r="P19">
        <v>1</v>
      </c>
      <c r="T19" s="2" t="str">
        <f>"00230"&amp;" "&amp;RIGHT(G19/10000000,7)</f>
        <v>00230 0</v>
      </c>
      <c r="V19" s="5" t="e">
        <f t="shared" si="0"/>
        <v>#N/A</v>
      </c>
      <c r="W19" s="6" t="s">
        <v>13</v>
      </c>
    </row>
    <row r="20" spans="2:23" ht="13.5">
      <c r="B20" s="93"/>
      <c r="C20" s="91" t="s">
        <v>23</v>
      </c>
      <c r="D20" s="52" t="s">
        <v>13</v>
      </c>
      <c r="E20" s="76"/>
      <c r="F20" s="77"/>
      <c r="G20" s="11"/>
      <c r="H20" s="65"/>
      <c r="I20" s="65"/>
      <c r="J20" s="24"/>
      <c r="K20" s="25"/>
      <c r="L20" s="58">
        <v>6</v>
      </c>
      <c r="M20" t="e">
        <f t="shared" si="1"/>
        <v>#N/A</v>
      </c>
      <c r="N20">
        <f>F21</f>
        <v>0</v>
      </c>
      <c r="P20">
        <v>1</v>
      </c>
      <c r="T20" s="2" t="str">
        <f>"01030"&amp;" "&amp;RIGHT(G20/10000000,7)</f>
        <v>01030 0</v>
      </c>
      <c r="V20" s="5" t="e">
        <f t="shared" si="0"/>
        <v>#N/A</v>
      </c>
      <c r="W20" s="123" t="s">
        <v>14</v>
      </c>
    </row>
    <row r="21" spans="2:23" ht="13.5">
      <c r="B21" s="93"/>
      <c r="C21" s="83"/>
      <c r="D21" s="103" t="s">
        <v>14</v>
      </c>
      <c r="E21" s="49" t="s">
        <v>34</v>
      </c>
      <c r="F21" s="10"/>
      <c r="G21" s="11"/>
      <c r="H21" s="64"/>
      <c r="I21" s="64"/>
      <c r="J21" s="13"/>
      <c r="K21" s="14"/>
      <c r="L21" s="59"/>
      <c r="M21" t="e">
        <f t="shared" si="1"/>
        <v>#N/A</v>
      </c>
      <c r="N21">
        <f>F22</f>
        <v>0</v>
      </c>
      <c r="P21">
        <v>1</v>
      </c>
      <c r="T21" s="2" t="str">
        <f>"01030"&amp;" "&amp;RIGHT(G21/10000000,7)</f>
        <v>01030 0</v>
      </c>
      <c r="V21" s="5" t="e">
        <f t="shared" si="0"/>
        <v>#N/A</v>
      </c>
      <c r="W21" s="123"/>
    </row>
    <row r="22" spans="2:23" ht="13.5">
      <c r="B22" s="93"/>
      <c r="C22" s="83"/>
      <c r="D22" s="104"/>
      <c r="E22" s="49" t="s">
        <v>35</v>
      </c>
      <c r="F22" s="10"/>
      <c r="G22" s="11"/>
      <c r="H22" s="64"/>
      <c r="I22" s="64"/>
      <c r="J22" s="13"/>
      <c r="K22" s="14"/>
      <c r="L22" s="59"/>
      <c r="M22" t="e">
        <f t="shared" si="1"/>
        <v>#N/A</v>
      </c>
      <c r="N22">
        <f aca="true" t="shared" si="2" ref="N22:N32">E24</f>
        <v>0</v>
      </c>
      <c r="P22">
        <v>1</v>
      </c>
      <c r="T22" s="2" t="str">
        <f>"07330"&amp;" "&amp;RIGHT(G22/10000000,7)</f>
        <v>07330 0</v>
      </c>
      <c r="V22" s="5" t="e">
        <f t="shared" si="0"/>
        <v>#N/A</v>
      </c>
      <c r="W22" s="6" t="s">
        <v>15</v>
      </c>
    </row>
    <row r="23" spans="2:23" ht="32.25" customHeight="1">
      <c r="B23" s="93"/>
      <c r="C23" s="83"/>
      <c r="D23" s="54" t="s">
        <v>51</v>
      </c>
      <c r="E23" s="72"/>
      <c r="F23" s="97"/>
      <c r="G23" s="9"/>
      <c r="H23" s="9"/>
      <c r="I23" s="9"/>
      <c r="J23" s="9"/>
      <c r="K23" s="9"/>
      <c r="L23" s="59"/>
      <c r="M23" t="e">
        <f t="shared" si="1"/>
        <v>#N/A</v>
      </c>
      <c r="N23">
        <f t="shared" si="2"/>
        <v>0</v>
      </c>
      <c r="P23">
        <v>1</v>
      </c>
      <c r="T23" s="2" t="str">
        <f>"08130"&amp;" "&amp;RIGHT(G23/10000000,7)</f>
        <v>08130 0</v>
      </c>
      <c r="U23" t="s">
        <v>64</v>
      </c>
      <c r="V23" s="5" t="e">
        <f t="shared" si="0"/>
        <v>#N/A</v>
      </c>
      <c r="W23" s="6" t="s">
        <v>6</v>
      </c>
    </row>
    <row r="24" spans="2:23" ht="13.5">
      <c r="B24" s="93"/>
      <c r="C24" s="83"/>
      <c r="D24" s="37" t="s">
        <v>15</v>
      </c>
      <c r="E24" s="72"/>
      <c r="F24" s="73"/>
      <c r="G24" s="11"/>
      <c r="H24" s="64"/>
      <c r="I24" s="64"/>
      <c r="J24" s="13"/>
      <c r="K24" s="14"/>
      <c r="L24" s="59"/>
      <c r="M24" t="e">
        <f t="shared" si="1"/>
        <v>#N/A</v>
      </c>
      <c r="N24">
        <f t="shared" si="2"/>
        <v>0</v>
      </c>
      <c r="P24">
        <v>1</v>
      </c>
      <c r="T24" s="2"/>
      <c r="V24" s="5" t="e">
        <f t="shared" si="0"/>
        <v>#N/A</v>
      </c>
      <c r="W24" s="6" t="s">
        <v>7</v>
      </c>
    </row>
    <row r="25" spans="2:23" ht="13.5">
      <c r="B25" s="93"/>
      <c r="C25" s="83"/>
      <c r="D25" s="37" t="s">
        <v>6</v>
      </c>
      <c r="E25" s="72"/>
      <c r="F25" s="73"/>
      <c r="G25" s="11"/>
      <c r="H25" s="64"/>
      <c r="I25" s="64"/>
      <c r="J25" s="13"/>
      <c r="K25" s="14"/>
      <c r="L25" s="59"/>
      <c r="M25" t="e">
        <f t="shared" si="1"/>
        <v>#N/A</v>
      </c>
      <c r="N25">
        <f t="shared" si="2"/>
        <v>0</v>
      </c>
      <c r="P25">
        <v>1</v>
      </c>
      <c r="T25" s="2" t="str">
        <f>"00240"&amp;" "&amp;RIGHT(G25/10000000,7)</f>
        <v>00240 0</v>
      </c>
      <c r="V25" s="3" t="e">
        <f t="shared" si="0"/>
        <v>#N/A</v>
      </c>
      <c r="W25" s="4" t="s">
        <v>16</v>
      </c>
    </row>
    <row r="26" spans="2:23" ht="14.25" thickBot="1">
      <c r="B26" s="93"/>
      <c r="C26" s="88"/>
      <c r="D26" s="53" t="s">
        <v>7</v>
      </c>
      <c r="E26" s="99"/>
      <c r="F26" s="100"/>
      <c r="G26" s="15"/>
      <c r="H26" s="74"/>
      <c r="I26" s="74"/>
      <c r="J26" s="16"/>
      <c r="K26" s="17"/>
      <c r="L26" s="60"/>
      <c r="M26" t="e">
        <f t="shared" si="1"/>
        <v>#N/A</v>
      </c>
      <c r="N26">
        <f>F28</f>
        <v>0</v>
      </c>
      <c r="P26">
        <v>1</v>
      </c>
      <c r="T26" s="2" t="str">
        <f>"00840"&amp;" "&amp;RIGHT(G26/10000000,7)</f>
        <v>00840 0</v>
      </c>
      <c r="U26" t="s">
        <v>63</v>
      </c>
      <c r="V26" s="3" t="e">
        <f t="shared" si="0"/>
        <v>#N/A</v>
      </c>
      <c r="W26" s="4" t="s">
        <v>17</v>
      </c>
    </row>
    <row r="27" spans="2:23" ht="13.5">
      <c r="B27" s="93"/>
      <c r="C27" s="82" t="s">
        <v>22</v>
      </c>
      <c r="D27" s="48" t="s">
        <v>16</v>
      </c>
      <c r="E27" s="70"/>
      <c r="F27" s="71"/>
      <c r="G27" s="11"/>
      <c r="H27" s="61"/>
      <c r="I27" s="61"/>
      <c r="J27" s="19"/>
      <c r="K27" s="20"/>
      <c r="L27" s="58">
        <v>6</v>
      </c>
      <c r="M27" t="e">
        <f t="shared" si="1"/>
        <v>#N/A</v>
      </c>
      <c r="N27">
        <f>F29</f>
        <v>0</v>
      </c>
      <c r="P27">
        <v>1</v>
      </c>
      <c r="T27" s="2" t="str">
        <f>"00840"&amp;" "&amp;RIGHT(G27/10000000,7)</f>
        <v>00840 0</v>
      </c>
      <c r="V27" s="3" t="e">
        <f>M27</f>
        <v>#N/A</v>
      </c>
      <c r="W27" s="4" t="s">
        <v>2</v>
      </c>
    </row>
    <row r="28" spans="2:23" ht="13.5">
      <c r="B28" s="93"/>
      <c r="C28" s="83"/>
      <c r="D28" s="103" t="s">
        <v>17</v>
      </c>
      <c r="E28" s="49" t="s">
        <v>34</v>
      </c>
      <c r="F28" s="10"/>
      <c r="G28" s="11"/>
      <c r="H28" s="64"/>
      <c r="I28" s="64"/>
      <c r="J28" s="13"/>
      <c r="K28" s="14"/>
      <c r="L28" s="59"/>
      <c r="M28" t="e">
        <f t="shared" si="1"/>
        <v>#N/A</v>
      </c>
      <c r="N28">
        <f>E30</f>
        <v>0</v>
      </c>
      <c r="P28">
        <v>1</v>
      </c>
      <c r="T28" s="2" t="str">
        <f>"07140"&amp;" "&amp;RIGHT(G28/10000000,7)</f>
        <v>07140 0</v>
      </c>
      <c r="V28" s="3" t="e">
        <f>M28</f>
        <v>#N/A</v>
      </c>
      <c r="W28" s="4" t="s">
        <v>4</v>
      </c>
    </row>
    <row r="29" spans="2:23" ht="13.5">
      <c r="B29" s="93"/>
      <c r="C29" s="83"/>
      <c r="D29" s="104"/>
      <c r="E29" s="49" t="s">
        <v>35</v>
      </c>
      <c r="F29" s="10"/>
      <c r="G29" s="11"/>
      <c r="H29" s="12"/>
      <c r="I29" s="12"/>
      <c r="J29" s="13"/>
      <c r="K29" s="14"/>
      <c r="L29" s="59"/>
      <c r="M29" t="e">
        <f t="shared" si="1"/>
        <v>#N/A</v>
      </c>
      <c r="N29">
        <f>E31</f>
        <v>0</v>
      </c>
      <c r="P29">
        <v>1</v>
      </c>
      <c r="T29" s="2" t="str">
        <f>"08140"&amp;" "&amp;RIGHT(G29/10000000,7)</f>
        <v>08140 0</v>
      </c>
      <c r="V29" s="3" t="e">
        <f>M29</f>
        <v>#N/A</v>
      </c>
      <c r="W29" s="4" t="s">
        <v>6</v>
      </c>
    </row>
    <row r="30" spans="2:23" ht="13.5">
      <c r="B30" s="93"/>
      <c r="C30" s="83"/>
      <c r="D30" s="37" t="s">
        <v>4</v>
      </c>
      <c r="E30" s="72"/>
      <c r="F30" s="73"/>
      <c r="G30" s="11"/>
      <c r="H30" s="64"/>
      <c r="I30" s="64"/>
      <c r="J30" s="13"/>
      <c r="K30" s="14"/>
      <c r="L30" s="59"/>
      <c r="M30" t="e">
        <f t="shared" si="1"/>
        <v>#N/A</v>
      </c>
      <c r="N30">
        <f t="shared" si="2"/>
        <v>0</v>
      </c>
      <c r="P30">
        <v>1</v>
      </c>
      <c r="T30" s="2"/>
      <c r="V30" s="3" t="e">
        <f t="shared" si="0"/>
        <v>#N/A</v>
      </c>
      <c r="W30" s="4" t="s">
        <v>7</v>
      </c>
    </row>
    <row r="31" spans="2:23" ht="13.5">
      <c r="B31" s="93"/>
      <c r="C31" s="83"/>
      <c r="D31" s="37" t="s">
        <v>6</v>
      </c>
      <c r="E31" s="72"/>
      <c r="F31" s="73"/>
      <c r="G31" s="11"/>
      <c r="H31" s="64"/>
      <c r="I31" s="64"/>
      <c r="J31" s="13"/>
      <c r="K31" s="14"/>
      <c r="L31" s="59"/>
      <c r="M31" t="e">
        <f t="shared" si="1"/>
        <v>#N/A</v>
      </c>
      <c r="N31">
        <f t="shared" si="2"/>
        <v>0</v>
      </c>
      <c r="P31">
        <v>1</v>
      </c>
      <c r="T31" s="2" t="str">
        <f>"00250"&amp;" "&amp;RIGHT(G31/10000000,7)</f>
        <v>00250 0</v>
      </c>
      <c r="V31" s="5" t="e">
        <f t="shared" si="0"/>
        <v>#N/A</v>
      </c>
      <c r="W31" s="6" t="s">
        <v>16</v>
      </c>
    </row>
    <row r="32" spans="2:23" ht="14.25" thickBot="1">
      <c r="B32" s="93"/>
      <c r="C32" s="84"/>
      <c r="D32" s="39" t="s">
        <v>7</v>
      </c>
      <c r="E32" s="78"/>
      <c r="F32" s="79"/>
      <c r="G32" s="15"/>
      <c r="H32" s="66"/>
      <c r="I32" s="66"/>
      <c r="J32" s="22"/>
      <c r="K32" s="23"/>
      <c r="L32" s="60"/>
      <c r="M32" t="e">
        <f t="shared" si="1"/>
        <v>#N/A</v>
      </c>
      <c r="N32">
        <f t="shared" si="2"/>
        <v>0</v>
      </c>
      <c r="P32">
        <v>1</v>
      </c>
      <c r="T32" s="2" t="str">
        <f>"00650"&amp;" "&amp;RIGHT(G32/10000000,7)</f>
        <v>00650 0</v>
      </c>
      <c r="U32" t="s">
        <v>65</v>
      </c>
      <c r="V32" s="5" t="e">
        <f t="shared" si="0"/>
        <v>#N/A</v>
      </c>
      <c r="W32" s="6" t="s">
        <v>18</v>
      </c>
    </row>
    <row r="33" spans="2:23" ht="13.5">
      <c r="B33" s="93"/>
      <c r="C33" s="91" t="s">
        <v>24</v>
      </c>
      <c r="D33" s="52" t="s">
        <v>16</v>
      </c>
      <c r="E33" s="76"/>
      <c r="F33" s="77"/>
      <c r="G33" s="11"/>
      <c r="H33" s="65"/>
      <c r="I33" s="65"/>
      <c r="J33" s="24"/>
      <c r="K33" s="25"/>
      <c r="L33" s="58">
        <v>4</v>
      </c>
      <c r="M33" t="e">
        <f t="shared" si="1"/>
        <v>#N/A</v>
      </c>
      <c r="N33">
        <f aca="true" t="shared" si="3" ref="N33:N46">E36</f>
        <v>0</v>
      </c>
      <c r="P33">
        <v>1</v>
      </c>
      <c r="T33" s="2" t="str">
        <f>"08650"&amp;" "&amp;RIGHT(G33/10000000,7)</f>
        <v>08650 0</v>
      </c>
      <c r="V33" s="5" t="e">
        <f t="shared" si="0"/>
        <v>#N/A</v>
      </c>
      <c r="W33" s="6" t="s">
        <v>19</v>
      </c>
    </row>
    <row r="34" spans="2:23" ht="13.5">
      <c r="B34" s="93"/>
      <c r="C34" s="83"/>
      <c r="D34" s="37" t="s">
        <v>18</v>
      </c>
      <c r="E34" s="72"/>
      <c r="F34" s="73"/>
      <c r="G34" s="11"/>
      <c r="H34" s="64"/>
      <c r="I34" s="64"/>
      <c r="J34" s="13"/>
      <c r="K34" s="14"/>
      <c r="L34" s="59"/>
      <c r="M34" t="e">
        <f t="shared" si="1"/>
        <v>#N/A</v>
      </c>
      <c r="N34">
        <f t="shared" si="3"/>
        <v>0</v>
      </c>
      <c r="P34">
        <v>1</v>
      </c>
      <c r="T34" s="2"/>
      <c r="V34" s="5" t="e">
        <f t="shared" si="0"/>
        <v>#N/A</v>
      </c>
      <c r="W34" s="6" t="s">
        <v>7</v>
      </c>
    </row>
    <row r="35" spans="2:23" ht="27">
      <c r="B35" s="93"/>
      <c r="C35" s="83"/>
      <c r="D35" s="50" t="s">
        <v>50</v>
      </c>
      <c r="E35" s="72"/>
      <c r="F35" s="97"/>
      <c r="G35" s="9"/>
      <c r="H35" s="9"/>
      <c r="I35" s="9"/>
      <c r="J35" s="9"/>
      <c r="K35" s="9"/>
      <c r="L35" s="59"/>
      <c r="M35" t="e">
        <f t="shared" si="1"/>
        <v>#N/A</v>
      </c>
      <c r="N35">
        <f t="shared" si="3"/>
        <v>0</v>
      </c>
      <c r="P35">
        <v>1</v>
      </c>
      <c r="T35" s="2" t="str">
        <f>"00260"&amp;" "&amp;RIGHT(G35/10000000,7)</f>
        <v>00260 0</v>
      </c>
      <c r="V35" s="3" t="e">
        <f t="shared" si="0"/>
        <v>#N/A</v>
      </c>
      <c r="W35" s="4" t="s">
        <v>16</v>
      </c>
    </row>
    <row r="36" spans="2:23" ht="13.5">
      <c r="B36" s="93"/>
      <c r="C36" s="83"/>
      <c r="D36" s="37" t="s">
        <v>19</v>
      </c>
      <c r="E36" s="72"/>
      <c r="F36" s="73"/>
      <c r="G36" s="11"/>
      <c r="H36" s="64"/>
      <c r="I36" s="64"/>
      <c r="J36" s="13"/>
      <c r="K36" s="14"/>
      <c r="L36" s="59"/>
      <c r="M36" t="e">
        <f t="shared" si="1"/>
        <v>#N/A</v>
      </c>
      <c r="N36">
        <f t="shared" si="3"/>
        <v>0</v>
      </c>
      <c r="P36">
        <v>1</v>
      </c>
      <c r="T36" s="2" t="str">
        <f>"01060"&amp;" "&amp;RIGHT(G36/10000000,7)</f>
        <v>01060 0</v>
      </c>
      <c r="V36" s="3" t="e">
        <f t="shared" si="0"/>
        <v>#N/A</v>
      </c>
      <c r="W36" s="4" t="s">
        <v>20</v>
      </c>
    </row>
    <row r="37" spans="2:23" ht="14.25" thickBot="1">
      <c r="B37" s="93"/>
      <c r="C37" s="88"/>
      <c r="D37" s="53" t="s">
        <v>7</v>
      </c>
      <c r="E37" s="99"/>
      <c r="F37" s="100"/>
      <c r="G37" s="15"/>
      <c r="H37" s="74"/>
      <c r="I37" s="74"/>
      <c r="J37" s="16"/>
      <c r="K37" s="17"/>
      <c r="L37" s="60"/>
      <c r="M37" t="e">
        <f t="shared" si="1"/>
        <v>#N/A</v>
      </c>
      <c r="N37">
        <f t="shared" si="3"/>
        <v>0</v>
      </c>
      <c r="P37">
        <v>1</v>
      </c>
      <c r="T37" s="2" t="str">
        <f>"08160"&amp;" "&amp;RIGHT(G37/10000000,7)</f>
        <v>08160 0</v>
      </c>
      <c r="V37" s="3" t="e">
        <f t="shared" si="0"/>
        <v>#N/A</v>
      </c>
      <c r="W37" s="4" t="s">
        <v>6</v>
      </c>
    </row>
    <row r="38" spans="2:23" ht="13.5">
      <c r="B38" s="93"/>
      <c r="C38" s="82" t="s">
        <v>25</v>
      </c>
      <c r="D38" s="48" t="s">
        <v>16</v>
      </c>
      <c r="E38" s="70"/>
      <c r="F38" s="71"/>
      <c r="G38" s="11"/>
      <c r="H38" s="61"/>
      <c r="I38" s="61"/>
      <c r="J38" s="19"/>
      <c r="K38" s="20"/>
      <c r="L38" s="58">
        <v>4</v>
      </c>
      <c r="M38" t="e">
        <f t="shared" si="1"/>
        <v>#N/A</v>
      </c>
      <c r="N38">
        <f t="shared" si="3"/>
        <v>0</v>
      </c>
      <c r="P38">
        <v>1</v>
      </c>
      <c r="T38" s="2"/>
      <c r="V38" s="3" t="e">
        <f t="shared" si="0"/>
        <v>#N/A</v>
      </c>
      <c r="W38" s="4" t="s">
        <v>7</v>
      </c>
    </row>
    <row r="39" spans="2:23" ht="13.5">
      <c r="B39" s="93"/>
      <c r="C39" s="83"/>
      <c r="D39" s="37" t="s">
        <v>20</v>
      </c>
      <c r="E39" s="72"/>
      <c r="F39" s="73"/>
      <c r="G39" s="11"/>
      <c r="H39" s="64"/>
      <c r="I39" s="64"/>
      <c r="J39" s="13"/>
      <c r="K39" s="14"/>
      <c r="L39" s="59"/>
      <c r="M39" t="e">
        <f t="shared" si="1"/>
        <v>#N/A</v>
      </c>
      <c r="N39">
        <f t="shared" si="3"/>
        <v>0</v>
      </c>
      <c r="P39">
        <v>1</v>
      </c>
      <c r="T39" s="2" t="str">
        <f>"00970"&amp;" "&amp;RIGHT(G39/10000000,7)</f>
        <v>00970 0</v>
      </c>
      <c r="V39" s="5" t="e">
        <f t="shared" si="0"/>
        <v>#N/A</v>
      </c>
      <c r="W39" s="6" t="s">
        <v>21</v>
      </c>
    </row>
    <row r="40" spans="2:23" ht="13.5">
      <c r="B40" s="93"/>
      <c r="C40" s="83"/>
      <c r="D40" s="37" t="s">
        <v>6</v>
      </c>
      <c r="E40" s="72"/>
      <c r="F40" s="73"/>
      <c r="G40" s="11"/>
      <c r="H40" s="64"/>
      <c r="I40" s="64"/>
      <c r="J40" s="13"/>
      <c r="K40" s="14"/>
      <c r="L40" s="59"/>
      <c r="M40" t="e">
        <f t="shared" si="1"/>
        <v>#N/A</v>
      </c>
      <c r="N40">
        <f t="shared" si="3"/>
        <v>0</v>
      </c>
      <c r="P40">
        <v>2</v>
      </c>
      <c r="T40" s="2" t="str">
        <f>"00297"&amp;" "&amp;RIGHT(G40/10000000,7)</f>
        <v>00297 0</v>
      </c>
      <c r="V40" s="3" t="e">
        <f t="shared" si="0"/>
        <v>#N/A</v>
      </c>
      <c r="W40" s="4" t="s">
        <v>16</v>
      </c>
    </row>
    <row r="41" spans="2:23" ht="14.25" thickBot="1">
      <c r="B41" s="93"/>
      <c r="C41" s="84"/>
      <c r="D41" s="39" t="s">
        <v>7</v>
      </c>
      <c r="E41" s="78"/>
      <c r="F41" s="79"/>
      <c r="G41" s="15"/>
      <c r="H41" s="66"/>
      <c r="I41" s="66"/>
      <c r="J41" s="22"/>
      <c r="K41" s="23"/>
      <c r="L41" s="60"/>
      <c r="M41" t="e">
        <f t="shared" si="1"/>
        <v>#N/A</v>
      </c>
      <c r="N41">
        <f t="shared" si="3"/>
        <v>0</v>
      </c>
      <c r="P41">
        <v>2</v>
      </c>
      <c r="T41" s="2" t="str">
        <f>"00397"&amp;" "&amp;RIGHT(G41/10000000,7)</f>
        <v>00397 0</v>
      </c>
      <c r="V41" s="3" t="e">
        <f t="shared" si="0"/>
        <v>#N/A</v>
      </c>
      <c r="W41" s="4" t="s">
        <v>28</v>
      </c>
    </row>
    <row r="42" spans="2:23" ht="14.25" thickBot="1">
      <c r="B42" s="94"/>
      <c r="C42" s="55" t="s">
        <v>26</v>
      </c>
      <c r="D42" s="56" t="s">
        <v>21</v>
      </c>
      <c r="E42" s="80"/>
      <c r="F42" s="81"/>
      <c r="G42" s="26"/>
      <c r="H42" s="75"/>
      <c r="I42" s="75"/>
      <c r="J42" s="27"/>
      <c r="K42" s="28"/>
      <c r="L42" s="51">
        <v>1</v>
      </c>
      <c r="M42" t="e">
        <f t="shared" si="1"/>
        <v>#N/A</v>
      </c>
      <c r="N42">
        <f t="shared" si="3"/>
        <v>0</v>
      </c>
      <c r="P42">
        <v>2</v>
      </c>
      <c r="T42" s="2" t="str">
        <f>"00897"&amp;" "&amp;RIGHT(G42/10000000,7)</f>
        <v>00897 0</v>
      </c>
      <c r="V42" s="3" t="e">
        <f t="shared" si="0"/>
        <v>#N/A</v>
      </c>
      <c r="W42" s="4" t="s">
        <v>17</v>
      </c>
    </row>
    <row r="43" spans="2:23" ht="13.5">
      <c r="B43" s="85" t="s">
        <v>87</v>
      </c>
      <c r="C43" s="82" t="s">
        <v>31</v>
      </c>
      <c r="D43" s="48" t="s">
        <v>16</v>
      </c>
      <c r="E43" s="70"/>
      <c r="F43" s="71"/>
      <c r="G43" s="11"/>
      <c r="H43" s="61"/>
      <c r="I43" s="61"/>
      <c r="J43" s="19"/>
      <c r="K43" s="20"/>
      <c r="L43" s="58">
        <v>8</v>
      </c>
      <c r="M43" t="e">
        <f t="shared" si="1"/>
        <v>#N/A</v>
      </c>
      <c r="N43">
        <f t="shared" si="3"/>
        <v>0</v>
      </c>
      <c r="P43">
        <v>2</v>
      </c>
      <c r="T43" s="2" t="str">
        <f>"07397"&amp;" "&amp;RIGHT(G43/10000000,7)</f>
        <v>07397 0</v>
      </c>
      <c r="V43" s="3" t="e">
        <f t="shared" si="0"/>
        <v>#N/A</v>
      </c>
      <c r="W43" s="4" t="s">
        <v>15</v>
      </c>
    </row>
    <row r="44" spans="2:23" ht="13.5">
      <c r="B44" s="86"/>
      <c r="C44" s="83"/>
      <c r="D44" s="37" t="s">
        <v>28</v>
      </c>
      <c r="E44" s="72"/>
      <c r="F44" s="73"/>
      <c r="G44" s="11"/>
      <c r="H44" s="64"/>
      <c r="I44" s="64"/>
      <c r="J44" s="13"/>
      <c r="K44" s="14"/>
      <c r="L44" s="59"/>
      <c r="M44" t="e">
        <f t="shared" si="1"/>
        <v>#N/A</v>
      </c>
      <c r="N44">
        <f t="shared" si="3"/>
        <v>0</v>
      </c>
      <c r="P44">
        <v>2</v>
      </c>
      <c r="T44" s="2" t="str">
        <f>"07197"&amp;" "&amp;RIGHT(G44/10000000,7)</f>
        <v>07197 0</v>
      </c>
      <c r="V44" s="3" t="e">
        <f t="shared" si="0"/>
        <v>#N/A</v>
      </c>
      <c r="W44" s="4" t="s">
        <v>4</v>
      </c>
    </row>
    <row r="45" spans="2:23" ht="13.5">
      <c r="B45" s="86"/>
      <c r="C45" s="83"/>
      <c r="D45" s="37" t="s">
        <v>17</v>
      </c>
      <c r="E45" s="72"/>
      <c r="F45" s="73"/>
      <c r="G45" s="11"/>
      <c r="H45" s="64"/>
      <c r="I45" s="64"/>
      <c r="J45" s="13"/>
      <c r="K45" s="14"/>
      <c r="L45" s="59"/>
      <c r="M45" t="e">
        <f t="shared" si="1"/>
        <v>#N/A</v>
      </c>
      <c r="N45">
        <f t="shared" si="3"/>
        <v>0</v>
      </c>
      <c r="P45">
        <v>2</v>
      </c>
      <c r="T45" s="2" t="str">
        <f>"08197"&amp;" "&amp;RIGHT(G45/10000000,7)</f>
        <v>08197 0</v>
      </c>
      <c r="V45" s="3" t="e">
        <f t="shared" si="0"/>
        <v>#N/A</v>
      </c>
      <c r="W45" s="4" t="s">
        <v>6</v>
      </c>
    </row>
    <row r="46" spans="2:23" ht="13.5">
      <c r="B46" s="86"/>
      <c r="C46" s="83"/>
      <c r="D46" s="37" t="s">
        <v>15</v>
      </c>
      <c r="E46" s="72"/>
      <c r="F46" s="73"/>
      <c r="G46" s="11"/>
      <c r="H46" s="64"/>
      <c r="I46" s="64"/>
      <c r="J46" s="13"/>
      <c r="K46" s="14"/>
      <c r="L46" s="59"/>
      <c r="M46" t="e">
        <f t="shared" si="1"/>
        <v>#N/A</v>
      </c>
      <c r="N46">
        <f t="shared" si="3"/>
        <v>0</v>
      </c>
      <c r="P46">
        <v>2</v>
      </c>
      <c r="T46" s="2" t="str">
        <f>"08897"&amp;" "&amp;RIGHT(G46/10000000,7)</f>
        <v>08897 0</v>
      </c>
      <c r="V46" s="3" t="e">
        <f t="shared" si="0"/>
        <v>#N/A</v>
      </c>
      <c r="W46" s="4" t="s">
        <v>29</v>
      </c>
    </row>
    <row r="47" spans="2:23" ht="13.5">
      <c r="B47" s="86"/>
      <c r="C47" s="83"/>
      <c r="D47" s="37" t="s">
        <v>4</v>
      </c>
      <c r="E47" s="72"/>
      <c r="F47" s="73"/>
      <c r="G47" s="11"/>
      <c r="H47" s="64"/>
      <c r="I47" s="64"/>
      <c r="J47" s="13"/>
      <c r="K47" s="14"/>
      <c r="L47" s="59"/>
      <c r="M47" t="e">
        <f t="shared" si="1"/>
        <v>#N/A</v>
      </c>
      <c r="N47">
        <f aca="true" t="shared" si="4" ref="N47:N52">E51</f>
        <v>0</v>
      </c>
      <c r="P47">
        <v>2</v>
      </c>
      <c r="T47" s="2"/>
      <c r="V47" s="3" t="e">
        <f t="shared" si="0"/>
        <v>#N/A</v>
      </c>
      <c r="W47" s="4" t="s">
        <v>7</v>
      </c>
    </row>
    <row r="48" spans="2:23" ht="13.5">
      <c r="B48" s="86"/>
      <c r="C48" s="83"/>
      <c r="D48" s="37" t="s">
        <v>6</v>
      </c>
      <c r="E48" s="72"/>
      <c r="F48" s="73"/>
      <c r="G48" s="11"/>
      <c r="H48" s="64"/>
      <c r="I48" s="64"/>
      <c r="J48" s="13"/>
      <c r="K48" s="14"/>
      <c r="L48" s="59"/>
      <c r="M48" t="e">
        <f t="shared" si="1"/>
        <v>#N/A</v>
      </c>
      <c r="N48">
        <f t="shared" si="4"/>
        <v>0</v>
      </c>
      <c r="P48">
        <v>2</v>
      </c>
      <c r="T48" s="2" t="str">
        <f>"00298"&amp;" "&amp;RIGHT(G48/10000000,7)</f>
        <v>00298 0</v>
      </c>
      <c r="V48" s="5" t="e">
        <f t="shared" si="0"/>
        <v>#N/A</v>
      </c>
      <c r="W48" s="6" t="s">
        <v>16</v>
      </c>
    </row>
    <row r="49" spans="2:23" ht="13.5">
      <c r="B49" s="86"/>
      <c r="C49" s="83"/>
      <c r="D49" s="37" t="s">
        <v>29</v>
      </c>
      <c r="E49" s="72"/>
      <c r="F49" s="73"/>
      <c r="G49" s="11"/>
      <c r="H49" s="64"/>
      <c r="I49" s="64"/>
      <c r="J49" s="13"/>
      <c r="K49" s="14"/>
      <c r="L49" s="59"/>
      <c r="M49" t="e">
        <f t="shared" si="1"/>
        <v>#N/A</v>
      </c>
      <c r="N49">
        <f t="shared" si="4"/>
        <v>0</v>
      </c>
      <c r="P49">
        <v>2</v>
      </c>
      <c r="T49" s="2" t="str">
        <f>"00998"&amp;" "&amp;RIGHT(G49/10000000,7)</f>
        <v>00998 0</v>
      </c>
      <c r="V49" s="5" t="e">
        <f t="shared" si="0"/>
        <v>#N/A</v>
      </c>
      <c r="W49" s="6" t="s">
        <v>30</v>
      </c>
    </row>
    <row r="50" spans="2:23" ht="27">
      <c r="B50" s="86"/>
      <c r="C50" s="83"/>
      <c r="D50" s="50" t="s">
        <v>96</v>
      </c>
      <c r="E50" s="72"/>
      <c r="F50" s="97"/>
      <c r="G50" s="9"/>
      <c r="H50" s="9"/>
      <c r="I50" s="9"/>
      <c r="J50" s="9"/>
      <c r="K50" s="9"/>
      <c r="L50" s="59"/>
      <c r="M50" t="e">
        <f t="shared" si="1"/>
        <v>#N/A</v>
      </c>
      <c r="N50">
        <f t="shared" si="4"/>
        <v>0</v>
      </c>
      <c r="P50">
        <v>2</v>
      </c>
      <c r="T50" s="2" t="str">
        <f>"08198"&amp;" "&amp;RIGHT(G50/10000000,7)</f>
        <v>08198 0</v>
      </c>
      <c r="V50" s="5" t="e">
        <f t="shared" si="0"/>
        <v>#N/A</v>
      </c>
      <c r="W50" s="6" t="s">
        <v>6</v>
      </c>
    </row>
    <row r="51" spans="2:23" ht="14.25" thickBot="1">
      <c r="B51" s="86"/>
      <c r="C51" s="88"/>
      <c r="D51" s="39" t="s">
        <v>7</v>
      </c>
      <c r="E51" s="78"/>
      <c r="F51" s="79"/>
      <c r="G51" s="15"/>
      <c r="H51" s="66"/>
      <c r="I51" s="66"/>
      <c r="J51" s="22"/>
      <c r="K51" s="23"/>
      <c r="L51" s="59"/>
      <c r="M51" t="e">
        <f t="shared" si="1"/>
        <v>#N/A</v>
      </c>
      <c r="N51">
        <f t="shared" si="4"/>
        <v>0</v>
      </c>
      <c r="P51">
        <v>2</v>
      </c>
      <c r="T51" s="2"/>
      <c r="V51" s="5" t="e">
        <f t="shared" si="0"/>
        <v>#N/A</v>
      </c>
      <c r="W51" s="6" t="s">
        <v>7</v>
      </c>
    </row>
    <row r="52" spans="2:23" ht="13.5">
      <c r="B52" s="86"/>
      <c r="C52" s="82" t="s">
        <v>32</v>
      </c>
      <c r="D52" s="48" t="s">
        <v>16</v>
      </c>
      <c r="E52" s="70"/>
      <c r="F52" s="71"/>
      <c r="G52" s="11"/>
      <c r="H52" s="61"/>
      <c r="I52" s="61"/>
      <c r="J52" s="19"/>
      <c r="K52" s="20"/>
      <c r="L52" s="58">
        <v>4</v>
      </c>
      <c r="M52" t="e">
        <f t="shared" si="1"/>
        <v>#N/A</v>
      </c>
      <c r="N52">
        <f t="shared" si="4"/>
        <v>0</v>
      </c>
      <c r="P52">
        <v>2</v>
      </c>
      <c r="T52" s="2" t="str">
        <f>"00999"&amp;" "&amp;RIGHT(G52/10000000,7)</f>
        <v>00999 0</v>
      </c>
      <c r="V52" s="3" t="e">
        <f t="shared" si="0"/>
        <v>#N/A</v>
      </c>
      <c r="W52" s="4" t="s">
        <v>30</v>
      </c>
    </row>
    <row r="53" spans="2:19" ht="13.5">
      <c r="B53" s="86"/>
      <c r="C53" s="83"/>
      <c r="D53" s="37" t="s">
        <v>30</v>
      </c>
      <c r="E53" s="72"/>
      <c r="F53" s="73"/>
      <c r="G53" s="11"/>
      <c r="H53" s="64"/>
      <c r="I53" s="64"/>
      <c r="J53" s="13"/>
      <c r="K53" s="14"/>
      <c r="L53" s="59"/>
      <c r="M53" s="8" t="s">
        <v>82</v>
      </c>
      <c r="N53" s="7">
        <f>IF(E15="","",VLOOKUP(E15,$N$10:$V$18,9,FALSE))</f>
      </c>
      <c r="O53" s="7">
        <f>IF(G15="","",VLOOKUP(G15,$N$10:$V$18,9,FALSE))</f>
      </c>
      <c r="P53" s="7">
        <f>IF(H15="","",VLOOKUP(H15,$N$10:$V$18,9,FALSE))</f>
      </c>
      <c r="Q53" s="7">
        <f>IF(I15="","",VLOOKUP(I15,$N$10:$V$18,9,FALSE))</f>
      </c>
      <c r="R53" s="7">
        <f>IF(J15="","",VLOOKUP(J15,$N$10:$V$18,9,FALSE))</f>
      </c>
      <c r="S53" s="7">
        <f>IF(K15="","",VLOOKUP(K15,$N$10:$V$18,9,FALSE))</f>
      </c>
    </row>
    <row r="54" spans="2:19" ht="13.5">
      <c r="B54" s="86"/>
      <c r="C54" s="83"/>
      <c r="D54" s="37" t="s">
        <v>6</v>
      </c>
      <c r="E54" s="72"/>
      <c r="F54" s="73"/>
      <c r="G54" s="11"/>
      <c r="H54" s="64"/>
      <c r="I54" s="64"/>
      <c r="J54" s="13"/>
      <c r="K54" s="14"/>
      <c r="L54" s="59"/>
      <c r="M54" s="8" t="s">
        <v>83</v>
      </c>
      <c r="N54" s="7">
        <f>IF(E23="","",VLOOKUP(E23,$N$19:$V$30,9,FALSE))</f>
      </c>
      <c r="O54" s="7">
        <f>IF(G23="","",VLOOKUP(G23,$N$19:$V$30,9,FALSE))</f>
      </c>
      <c r="P54" s="7">
        <f>IF(H23="","",VLOOKUP(H23,$N$19:$V$30,9,FALSE))</f>
      </c>
      <c r="Q54" s="7">
        <f>IF(I23="","",VLOOKUP(I23,$N$19:$V$30,9,FALSE))</f>
      </c>
      <c r="R54" s="7">
        <f>IF(J23="","",VLOOKUP(J23,$N$19:$V$30,9,FALSE))</f>
      </c>
      <c r="S54" s="7">
        <f>IF(K23="","",VLOOKUP(K23,$N$19:$V$30,9,FALSE))</f>
      </c>
    </row>
    <row r="55" spans="2:19" ht="14.25" thickBot="1">
      <c r="B55" s="86"/>
      <c r="C55" s="84"/>
      <c r="D55" s="39" t="s">
        <v>7</v>
      </c>
      <c r="E55" s="78"/>
      <c r="F55" s="79"/>
      <c r="G55" s="15"/>
      <c r="H55" s="66"/>
      <c r="I55" s="66"/>
      <c r="J55" s="22"/>
      <c r="K55" s="23"/>
      <c r="L55" s="60"/>
      <c r="M55" s="8" t="s">
        <v>84</v>
      </c>
      <c r="N55" s="7">
        <f>IF(E35="","",VLOOKUP(E35,$N$31:$V$38,9,FALSE))</f>
      </c>
      <c r="O55" s="7">
        <f>IF(G35="","",VLOOKUP(G35,$N$31:$V$38,9,FALSE))</f>
      </c>
      <c r="P55" s="7">
        <f>IF(H35="","",VLOOKUP(H35,$N$31:$V$38,9,FALSE))</f>
      </c>
      <c r="Q55" s="7">
        <f>IF(I35="","",VLOOKUP(I35,$N$31:$V$38,9,FALSE))</f>
      </c>
      <c r="R55" s="7">
        <f>IF(J35="","",VLOOKUP(J35,$N$31:$V$38,9,FALSE))</f>
      </c>
      <c r="S55" s="7">
        <f>IF(K35="","",VLOOKUP(K35,$N$31:$V$38,9,FALSE))</f>
      </c>
    </row>
    <row r="56" spans="2:19" ht="14.25" thickBot="1">
      <c r="B56" s="87"/>
      <c r="C56" s="55" t="s">
        <v>33</v>
      </c>
      <c r="D56" s="57" t="s">
        <v>30</v>
      </c>
      <c r="E56" s="89"/>
      <c r="F56" s="90"/>
      <c r="G56" s="26"/>
      <c r="H56" s="98"/>
      <c r="I56" s="96"/>
      <c r="J56" s="29"/>
      <c r="K56" s="30"/>
      <c r="L56" s="51">
        <v>1</v>
      </c>
      <c r="M56" s="8" t="s">
        <v>85</v>
      </c>
      <c r="N56" s="7">
        <f>IF(E50="","",VLOOKUP(E50,$N$40:$V$52,9,FALSE))</f>
      </c>
      <c r="O56" s="7">
        <f>IF(G50="","",VLOOKUP(G50,$N$40:$V$52,9,FALSE))</f>
      </c>
      <c r="P56" s="7">
        <f>IF(H50="","",VLOOKUP(H50,$N$40:$V$52,9,FALSE))</f>
      </c>
      <c r="Q56" s="7">
        <f>IF(I50="","",VLOOKUP(I50,$N$40:$V$52,9,FALSE))</f>
      </c>
      <c r="R56" s="7">
        <f>IF(J50="","",VLOOKUP(J50,$N$40:$V$52,9,FALSE))</f>
      </c>
      <c r="S56" s="7">
        <f>IF(K50="","",VLOOKUP(K50,$N$40:$V$52,9,FALSE))</f>
      </c>
    </row>
    <row r="57" spans="2:14" ht="14.25" thickBot="1">
      <c r="B57" s="95" t="s">
        <v>54</v>
      </c>
      <c r="C57" s="96"/>
      <c r="D57" s="67" t="s">
        <v>89</v>
      </c>
      <c r="E57" s="68"/>
      <c r="F57" s="68"/>
      <c r="G57" s="68"/>
      <c r="H57" s="68"/>
      <c r="I57" s="68"/>
      <c r="J57" s="68"/>
      <c r="K57" s="68"/>
      <c r="L57" s="69"/>
      <c r="N57" t="s">
        <v>86</v>
      </c>
    </row>
    <row r="58" spans="3:12" ht="98.25" customHeight="1">
      <c r="C58" s="62" t="s">
        <v>90</v>
      </c>
      <c r="D58" s="63"/>
      <c r="E58" s="63"/>
      <c r="F58" s="63"/>
      <c r="G58" s="63"/>
      <c r="H58" s="63"/>
      <c r="I58" s="63"/>
      <c r="J58" s="63"/>
      <c r="K58" s="63"/>
      <c r="L58" s="63"/>
    </row>
    <row r="61" spans="2:4" ht="13.5" hidden="1">
      <c r="B61">
        <v>1</v>
      </c>
      <c r="C61" t="s">
        <v>67</v>
      </c>
      <c r="D61">
        <v>430001000</v>
      </c>
    </row>
    <row r="62" spans="2:4" ht="13.5" hidden="1">
      <c r="B62">
        <v>2</v>
      </c>
      <c r="C62" t="s">
        <v>91</v>
      </c>
      <c r="D62">
        <v>430002000</v>
      </c>
    </row>
    <row r="63" spans="2:4" ht="13.5" hidden="1">
      <c r="B63">
        <v>3</v>
      </c>
      <c r="C63" t="s">
        <v>68</v>
      </c>
      <c r="D63">
        <v>430003000</v>
      </c>
    </row>
    <row r="64" spans="2:4" ht="13.5" hidden="1">
      <c r="B64">
        <v>4</v>
      </c>
      <c r="C64" t="s">
        <v>92</v>
      </c>
      <c r="D64">
        <v>430004000</v>
      </c>
    </row>
    <row r="65" spans="2:4" ht="13.5" hidden="1">
      <c r="B65">
        <v>5</v>
      </c>
      <c r="C65" t="s">
        <v>69</v>
      </c>
      <c r="D65">
        <v>430005000</v>
      </c>
    </row>
    <row r="66" spans="2:4" ht="13.5" hidden="1">
      <c r="B66">
        <v>6</v>
      </c>
      <c r="C66" t="s">
        <v>70</v>
      </c>
      <c r="D66">
        <v>430006000</v>
      </c>
    </row>
    <row r="67" spans="2:4" ht="13.5" hidden="1">
      <c r="B67">
        <v>7</v>
      </c>
      <c r="C67" t="s">
        <v>71</v>
      </c>
      <c r="D67">
        <v>430007000</v>
      </c>
    </row>
    <row r="68" spans="2:4" ht="13.5" hidden="1">
      <c r="B68">
        <v>8</v>
      </c>
      <c r="C68" t="s">
        <v>72</v>
      </c>
      <c r="D68">
        <v>430008000</v>
      </c>
    </row>
    <row r="69" spans="2:4" ht="13.5" hidden="1">
      <c r="B69">
        <v>9</v>
      </c>
      <c r="C69" t="s">
        <v>73</v>
      </c>
      <c r="D69">
        <v>430009000</v>
      </c>
    </row>
    <row r="70" spans="2:4" ht="13.5" hidden="1">
      <c r="B70">
        <v>10</v>
      </c>
      <c r="C70" t="s">
        <v>93</v>
      </c>
      <c r="D70">
        <v>430010000</v>
      </c>
    </row>
    <row r="71" spans="2:4" ht="13.5" hidden="1">
      <c r="B71">
        <v>11</v>
      </c>
      <c r="C71" t="s">
        <v>94</v>
      </c>
      <c r="D71">
        <v>430011000</v>
      </c>
    </row>
    <row r="72" spans="2:4" ht="13.5" hidden="1">
      <c r="B72">
        <v>12</v>
      </c>
      <c r="C72" t="s">
        <v>74</v>
      </c>
      <c r="D72">
        <v>430012000</v>
      </c>
    </row>
    <row r="73" spans="2:4" ht="13.5" hidden="1">
      <c r="B73">
        <v>13</v>
      </c>
      <c r="C73" t="s">
        <v>66</v>
      </c>
      <c r="D73">
        <v>430013000</v>
      </c>
    </row>
    <row r="74" spans="2:4" ht="13.5" hidden="1">
      <c r="B74">
        <v>14</v>
      </c>
      <c r="C74" t="s">
        <v>75</v>
      </c>
      <c r="D74">
        <v>430014000</v>
      </c>
    </row>
    <row r="75" spans="2:4" ht="13.5" hidden="1">
      <c r="B75">
        <v>15</v>
      </c>
      <c r="C75" t="s">
        <v>76</v>
      </c>
      <c r="D75">
        <v>430015000</v>
      </c>
    </row>
    <row r="76" spans="2:4" ht="13.5" hidden="1">
      <c r="B76">
        <v>16</v>
      </c>
      <c r="C76" t="s">
        <v>77</v>
      </c>
      <c r="D76">
        <v>430016000</v>
      </c>
    </row>
    <row r="77" spans="2:4" ht="13.5" hidden="1">
      <c r="B77">
        <v>17</v>
      </c>
      <c r="C77" t="s">
        <v>78</v>
      </c>
      <c r="D77">
        <v>430017000</v>
      </c>
    </row>
    <row r="78" spans="2:4" ht="13.5" hidden="1">
      <c r="B78">
        <v>18</v>
      </c>
      <c r="C78" t="s">
        <v>79</v>
      </c>
      <c r="D78">
        <v>430018000</v>
      </c>
    </row>
    <row r="79" spans="2:4" ht="13.5" hidden="1">
      <c r="B79">
        <v>19</v>
      </c>
      <c r="C79" t="s">
        <v>46</v>
      </c>
      <c r="D79">
        <v>430019000</v>
      </c>
    </row>
    <row r="80" spans="2:4" ht="13.5" hidden="1">
      <c r="B80">
        <v>20</v>
      </c>
      <c r="C80" t="s">
        <v>80</v>
      </c>
      <c r="D80">
        <v>430020000</v>
      </c>
    </row>
  </sheetData>
  <sheetProtection sheet="1"/>
  <mergeCells count="122">
    <mergeCell ref="D13:D14"/>
    <mergeCell ref="E19:F19"/>
    <mergeCell ref="E20:F20"/>
    <mergeCell ref="I7:L7"/>
    <mergeCell ref="I8:L8"/>
    <mergeCell ref="H49:I49"/>
    <mergeCell ref="E9:F9"/>
    <mergeCell ref="E8:G8"/>
    <mergeCell ref="E10:F10"/>
    <mergeCell ref="E11:F11"/>
    <mergeCell ref="H51:I51"/>
    <mergeCell ref="H46:I46"/>
    <mergeCell ref="D28:D29"/>
    <mergeCell ref="W13:W14"/>
    <mergeCell ref="W20:W21"/>
    <mergeCell ref="H16:I16"/>
    <mergeCell ref="H17:I17"/>
    <mergeCell ref="H21:I21"/>
    <mergeCell ref="H26:I26"/>
    <mergeCell ref="E17:F17"/>
    <mergeCell ref="B4:L4"/>
    <mergeCell ref="B7:C7"/>
    <mergeCell ref="B8:C8"/>
    <mergeCell ref="I5:I6"/>
    <mergeCell ref="B5:B6"/>
    <mergeCell ref="E5:E6"/>
    <mergeCell ref="C5:D6"/>
    <mergeCell ref="E7:G7"/>
    <mergeCell ref="J5:L6"/>
    <mergeCell ref="F5:H6"/>
    <mergeCell ref="H11:I11"/>
    <mergeCell ref="H19:I19"/>
    <mergeCell ref="L20:L26"/>
    <mergeCell ref="D21:D22"/>
    <mergeCell ref="H20:I20"/>
    <mergeCell ref="E23:F23"/>
    <mergeCell ref="L10:L19"/>
    <mergeCell ref="H12:I12"/>
    <mergeCell ref="E12:F12"/>
    <mergeCell ref="H18:I18"/>
    <mergeCell ref="E18:F18"/>
    <mergeCell ref="E16:F16"/>
    <mergeCell ref="H14:I14"/>
    <mergeCell ref="E15:F15"/>
    <mergeCell ref="H9:I9"/>
    <mergeCell ref="H52:I52"/>
    <mergeCell ref="H13:I13"/>
    <mergeCell ref="H22:I22"/>
    <mergeCell ref="E35:F35"/>
    <mergeCell ref="E37:F37"/>
    <mergeCell ref="H56:I56"/>
    <mergeCell ref="H38:I38"/>
    <mergeCell ref="E32:F32"/>
    <mergeCell ref="E30:F30"/>
    <mergeCell ref="E31:F31"/>
    <mergeCell ref="H24:I24"/>
    <mergeCell ref="E27:F27"/>
    <mergeCell ref="E25:F25"/>
    <mergeCell ref="E26:F26"/>
    <mergeCell ref="E24:F24"/>
    <mergeCell ref="B57:C57"/>
    <mergeCell ref="E46:F46"/>
    <mergeCell ref="E39:F39"/>
    <mergeCell ref="E40:F40"/>
    <mergeCell ref="E41:F41"/>
    <mergeCell ref="E53:F53"/>
    <mergeCell ref="E50:F50"/>
    <mergeCell ref="E54:F54"/>
    <mergeCell ref="E47:F47"/>
    <mergeCell ref="E55:F55"/>
    <mergeCell ref="C10:C19"/>
    <mergeCell ref="C20:C26"/>
    <mergeCell ref="C27:C32"/>
    <mergeCell ref="C33:C37"/>
    <mergeCell ref="C38:C41"/>
    <mergeCell ref="B10:B42"/>
    <mergeCell ref="E49:F49"/>
    <mergeCell ref="E51:F51"/>
    <mergeCell ref="E36:F36"/>
    <mergeCell ref="E42:F42"/>
    <mergeCell ref="C52:C55"/>
    <mergeCell ref="B43:B56"/>
    <mergeCell ref="C43:C51"/>
    <mergeCell ref="E52:F52"/>
    <mergeCell ref="E38:F38"/>
    <mergeCell ref="E56:F56"/>
    <mergeCell ref="H42:I42"/>
    <mergeCell ref="H30:I30"/>
    <mergeCell ref="H31:I31"/>
    <mergeCell ref="H27:I27"/>
    <mergeCell ref="H28:I28"/>
    <mergeCell ref="E48:F48"/>
    <mergeCell ref="E33:F33"/>
    <mergeCell ref="E34:F34"/>
    <mergeCell ref="H48:I48"/>
    <mergeCell ref="H25:I25"/>
    <mergeCell ref="H37:I37"/>
    <mergeCell ref="H36:I36"/>
    <mergeCell ref="H32:I32"/>
    <mergeCell ref="H40:I40"/>
    <mergeCell ref="H41:I41"/>
    <mergeCell ref="H39:I39"/>
    <mergeCell ref="D57:L57"/>
    <mergeCell ref="H43:I43"/>
    <mergeCell ref="H44:I44"/>
    <mergeCell ref="H45:I45"/>
    <mergeCell ref="E43:F43"/>
    <mergeCell ref="E44:F44"/>
    <mergeCell ref="E45:F45"/>
    <mergeCell ref="L43:L51"/>
    <mergeCell ref="L52:L55"/>
    <mergeCell ref="H47:I47"/>
    <mergeCell ref="L27:L32"/>
    <mergeCell ref="H10:I10"/>
    <mergeCell ref="C58:L58"/>
    <mergeCell ref="H54:I54"/>
    <mergeCell ref="H33:I33"/>
    <mergeCell ref="H55:I55"/>
    <mergeCell ref="L33:L37"/>
    <mergeCell ref="L38:L41"/>
    <mergeCell ref="H53:I53"/>
    <mergeCell ref="H34:I34"/>
  </mergeCells>
  <dataValidations count="1">
    <dataValidation type="list" allowBlank="1" showInputMessage="1" showErrorMessage="1" sqref="F5:H6">
      <formula1>$C$61:$C$82</formula1>
    </dataValidation>
  </dataValidations>
  <printOptions/>
  <pageMargins left="0.54" right="0.3937007874015748" top="0.48" bottom="0.23" header="0.24" footer="0.21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芦北青少年の家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田北　佳一郎</dc:creator>
  <cp:keywords/>
  <dc:description/>
  <cp:lastModifiedBy>taikyo-15</cp:lastModifiedBy>
  <cp:lastPrinted>2009-07-06T20:29:38Z</cp:lastPrinted>
  <dcterms:created xsi:type="dcterms:W3CDTF">2008-06-02T23:15:57Z</dcterms:created>
  <dcterms:modified xsi:type="dcterms:W3CDTF">2009-07-10T06:46:26Z</dcterms:modified>
  <cp:category/>
  <cp:version/>
  <cp:contentType/>
  <cp:contentStatus/>
</cp:coreProperties>
</file>